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web\ossev\design\transmission\"/>
    </mc:Choice>
  </mc:AlternateContent>
  <xr:revisionPtr revIDLastSave="0" documentId="13_ncr:1_{B207EBDB-4CA9-43A5-AE55-3D471F022B78}" xr6:coauthVersionLast="47" xr6:coauthVersionMax="47" xr10:uidLastSave="{00000000-0000-0000-0000-000000000000}"/>
  <bookViews>
    <workbookView xWindow="-108" yWindow="-108" windowWidth="23256" windowHeight="12456" xr2:uid="{8BD403FE-564B-4989-8782-97A330E938C7}"/>
  </bookViews>
  <sheets>
    <sheet name="Nissan Leaf ZE1 110kW" sheetId="5" r:id="rId1"/>
    <sheet name="Nissan Leaf ZE1 160kW" sheetId="6" r:id="rId2"/>
    <sheet name="Zonic 120 180" sheetId="4" r:id="rId3"/>
    <sheet name="Tesla SDU" sheetId="3" r:id="rId4"/>
    <sheet name="Hyper 9" sheetId="1" r:id="rId5"/>
    <sheet name="Emrax 348" sheetId="2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6" l="1"/>
  <c r="C6" i="6"/>
  <c r="C8" i="6" s="1"/>
  <c r="D8" i="6" s="1"/>
  <c r="F12" i="6" s="1"/>
  <c r="E11" i="5"/>
  <c r="C6" i="5"/>
  <c r="C8" i="5" s="1"/>
  <c r="D8" i="5" s="1"/>
  <c r="F12" i="5" s="1"/>
  <c r="G14" i="5" s="1"/>
  <c r="H15" i="5" s="1"/>
  <c r="E11" i="4"/>
  <c r="C6" i="4"/>
  <c r="C8" i="4" s="1"/>
  <c r="D8" i="4" s="1"/>
  <c r="F11" i="3"/>
  <c r="F10" i="3"/>
  <c r="D6" i="3"/>
  <c r="D8" i="3" s="1"/>
  <c r="E8" i="3" s="1"/>
  <c r="G12" i="3" s="1"/>
  <c r="H14" i="3" s="1"/>
  <c r="I15" i="3" s="1"/>
  <c r="F10" i="2"/>
  <c r="F11" i="2" s="1"/>
  <c r="D6" i="2"/>
  <c r="D8" i="2" s="1"/>
  <c r="E8" i="2" s="1"/>
  <c r="F10" i="1"/>
  <c r="F11" i="1" s="1"/>
  <c r="D6" i="1"/>
  <c r="D8" i="1" s="1"/>
  <c r="E8" i="1" s="1"/>
  <c r="G14" i="6" l="1"/>
  <c r="H15" i="6" s="1"/>
  <c r="F12" i="4"/>
  <c r="G14" i="4" s="1"/>
  <c r="H15" i="4" s="1"/>
  <c r="G12" i="2"/>
  <c r="H14" i="2" s="1"/>
  <c r="I15" i="2" s="1"/>
  <c r="G12" i="1"/>
  <c r="H14" i="1" s="1"/>
  <c r="I15" i="1" s="1"/>
</calcChain>
</file>

<file path=xl/sharedStrings.xml><?xml version="1.0" encoding="utf-8"?>
<sst xmlns="http://schemas.openxmlformats.org/spreadsheetml/2006/main" count="102" uniqueCount="18">
  <si>
    <t>rpm</t>
  </si>
  <si>
    <t>ratio</t>
  </si>
  <si>
    <t>rps</t>
  </si>
  <si>
    <t>Wheel diameter</t>
  </si>
  <si>
    <t>Wheel circumference</t>
  </si>
  <si>
    <t>m</t>
  </si>
  <si>
    <t>m/s</t>
  </si>
  <si>
    <t>Wheel speed</t>
  </si>
  <si>
    <t>kmh</t>
  </si>
  <si>
    <t>mph</t>
  </si>
  <si>
    <t>Reduction Gearbox Ratio</t>
  </si>
  <si>
    <t>Differential Ratio</t>
  </si>
  <si>
    <t>Motor Rotational Speed</t>
  </si>
  <si>
    <t>Propshaft Rotational Speed</t>
  </si>
  <si>
    <t>Axle Rotational Speed</t>
  </si>
  <si>
    <t>Top Speed</t>
  </si>
  <si>
    <t>rev/min</t>
  </si>
  <si>
    <t>rev/sec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</si>
</sst>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2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" fontId="1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EF227-EED8-4D3C-8153-3572F17A2DB3}">
  <dimension ref="A2:H15"/>
  <sheetViews>
    <sheetView tabSelected="1" workbookViewId="0">
      <selection activeCell="B7" sqref="B7"/>
    </sheetView>
  </sheetViews>
  <sheetFormatPr defaultRowHeight="14.4" x14ac:dyDescent="0.3"/>
  <cols>
    <col min="1" max="1" width="28.21875" style="13" customWidth="1"/>
    <col min="2" max="2" width="8.88671875" style="3"/>
    <col min="3" max="4" width="8.88671875" style="5"/>
    <col min="5" max="5" width="8.88671875" style="6"/>
    <col min="6" max="8" width="8.88671875" style="3"/>
  </cols>
  <sheetData>
    <row r="2" spans="1:8" s="1" customFormat="1" x14ac:dyDescent="0.3">
      <c r="A2" s="12"/>
      <c r="B2" s="2" t="s">
        <v>1</v>
      </c>
      <c r="C2" s="4" t="s">
        <v>16</v>
      </c>
      <c r="D2" s="4" t="s">
        <v>17</v>
      </c>
      <c r="E2" s="7" t="s">
        <v>5</v>
      </c>
      <c r="F2" s="2" t="s">
        <v>6</v>
      </c>
      <c r="G2" s="2" t="s">
        <v>8</v>
      </c>
      <c r="H2" s="2" t="s">
        <v>9</v>
      </c>
    </row>
    <row r="3" spans="1:8" s="1" customFormat="1" x14ac:dyDescent="0.3">
      <c r="A3" s="12"/>
      <c r="B3" s="2"/>
      <c r="C3" s="4"/>
      <c r="D3" s="4"/>
      <c r="E3" s="7"/>
      <c r="F3" s="2"/>
      <c r="G3" s="2"/>
      <c r="H3" s="2"/>
    </row>
    <row r="4" spans="1:8" x14ac:dyDescent="0.3">
      <c r="A4" s="12" t="s">
        <v>12</v>
      </c>
      <c r="C4" s="10">
        <v>10390</v>
      </c>
    </row>
    <row r="5" spans="1:8" x14ac:dyDescent="0.3">
      <c r="A5" s="12" t="s">
        <v>10</v>
      </c>
      <c r="B5" s="8">
        <v>1.8</v>
      </c>
    </row>
    <row r="6" spans="1:8" x14ac:dyDescent="0.3">
      <c r="A6" s="12" t="s">
        <v>13</v>
      </c>
      <c r="B6" s="8"/>
      <c r="C6" s="5">
        <f>C4/B5</f>
        <v>5772.2222222222217</v>
      </c>
    </row>
    <row r="7" spans="1:8" x14ac:dyDescent="0.3">
      <c r="A7" s="12" t="s">
        <v>11</v>
      </c>
      <c r="B7" s="9">
        <v>3.6360000000000001</v>
      </c>
    </row>
    <row r="8" spans="1:8" x14ac:dyDescent="0.3">
      <c r="A8" s="12" t="s">
        <v>14</v>
      </c>
      <c r="C8" s="5">
        <f>C6/B7</f>
        <v>1587.5198630974207</v>
      </c>
      <c r="D8" s="5">
        <f>C8/60</f>
        <v>26.458664384957011</v>
      </c>
    </row>
    <row r="9" spans="1:8" x14ac:dyDescent="0.3">
      <c r="A9" s="12"/>
    </row>
    <row r="10" spans="1:8" x14ac:dyDescent="0.3">
      <c r="A10" s="12" t="s">
        <v>3</v>
      </c>
      <c r="E10" s="6">
        <v>0.58699999999999997</v>
      </c>
    </row>
    <row r="11" spans="1:8" x14ac:dyDescent="0.3">
      <c r="A11" s="12" t="s">
        <v>4</v>
      </c>
      <c r="E11" s="6">
        <f>E10*PI()</f>
        <v>1.8441148876572084</v>
      </c>
    </row>
    <row r="12" spans="1:8" x14ac:dyDescent="0.3">
      <c r="A12" s="12" t="s">
        <v>7</v>
      </c>
      <c r="F12" s="3">
        <f>D8*E11</f>
        <v>48.792816899824778</v>
      </c>
    </row>
    <row r="13" spans="1:8" x14ac:dyDescent="0.3">
      <c r="A13" s="12"/>
    </row>
    <row r="14" spans="1:8" x14ac:dyDescent="0.3">
      <c r="A14" s="12" t="s">
        <v>15</v>
      </c>
      <c r="B14" s="2"/>
      <c r="C14" s="4"/>
      <c r="D14" s="4"/>
      <c r="E14" s="7"/>
      <c r="F14" s="2"/>
      <c r="G14" s="4">
        <f>(F12*60*60)/1000</f>
        <v>175.65414083936921</v>
      </c>
      <c r="H14" s="4"/>
    </row>
    <row r="15" spans="1:8" x14ac:dyDescent="0.3">
      <c r="A15" s="12" t="s">
        <v>15</v>
      </c>
      <c r="B15" s="2"/>
      <c r="C15" s="4"/>
      <c r="D15" s="4"/>
      <c r="E15" s="7"/>
      <c r="F15" s="2"/>
      <c r="G15" s="4"/>
      <c r="H15" s="11">
        <f>G14*0.621371</f>
        <v>109.14638914749969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30A14-9324-4889-A0D5-63482F806CDA}">
  <dimension ref="A2:H15"/>
  <sheetViews>
    <sheetView workbookViewId="0">
      <selection activeCell="B6" sqref="B6"/>
    </sheetView>
  </sheetViews>
  <sheetFormatPr defaultRowHeight="14.4" x14ac:dyDescent="0.3"/>
  <cols>
    <col min="1" max="1" width="28.21875" style="13" customWidth="1"/>
    <col min="2" max="2" width="8.88671875" style="3"/>
    <col min="3" max="4" width="8.88671875" style="5"/>
    <col min="5" max="5" width="8.88671875" style="6"/>
    <col min="6" max="8" width="8.88671875" style="3"/>
  </cols>
  <sheetData>
    <row r="2" spans="1:8" s="1" customFormat="1" x14ac:dyDescent="0.3">
      <c r="A2" s="12"/>
      <c r="B2" s="2" t="s">
        <v>1</v>
      </c>
      <c r="C2" s="4" t="s">
        <v>16</v>
      </c>
      <c r="D2" s="4" t="s">
        <v>17</v>
      </c>
      <c r="E2" s="7" t="s">
        <v>5</v>
      </c>
      <c r="F2" s="2" t="s">
        <v>6</v>
      </c>
      <c r="G2" s="2" t="s">
        <v>8</v>
      </c>
      <c r="H2" s="2" t="s">
        <v>9</v>
      </c>
    </row>
    <row r="3" spans="1:8" s="1" customFormat="1" x14ac:dyDescent="0.3">
      <c r="A3" s="12"/>
      <c r="B3" s="2"/>
      <c r="C3" s="4"/>
      <c r="D3" s="4"/>
      <c r="E3" s="7"/>
      <c r="F3" s="2"/>
      <c r="G3" s="2"/>
      <c r="H3" s="2"/>
    </row>
    <row r="4" spans="1:8" x14ac:dyDescent="0.3">
      <c r="A4" s="12" t="s">
        <v>12</v>
      </c>
      <c r="C4" s="10">
        <v>11330</v>
      </c>
    </row>
    <row r="5" spans="1:8" x14ac:dyDescent="0.3">
      <c r="A5" s="12" t="s">
        <v>10</v>
      </c>
      <c r="B5" s="8">
        <v>1.8</v>
      </c>
    </row>
    <row r="6" spans="1:8" x14ac:dyDescent="0.3">
      <c r="A6" s="12" t="s">
        <v>13</v>
      </c>
      <c r="B6" s="8"/>
      <c r="C6" s="5">
        <f>C4/B5</f>
        <v>6294.4444444444443</v>
      </c>
    </row>
    <row r="7" spans="1:8" x14ac:dyDescent="0.3">
      <c r="A7" s="12" t="s">
        <v>11</v>
      </c>
      <c r="B7" s="9">
        <v>3.6360000000000001</v>
      </c>
    </row>
    <row r="8" spans="1:8" x14ac:dyDescent="0.3">
      <c r="A8" s="12" t="s">
        <v>14</v>
      </c>
      <c r="C8" s="5">
        <f>C6/B7</f>
        <v>1731.1453367558977</v>
      </c>
      <c r="D8" s="5">
        <f>C8/60</f>
        <v>28.85242227926496</v>
      </c>
    </row>
    <row r="9" spans="1:8" x14ac:dyDescent="0.3">
      <c r="A9" s="12"/>
    </row>
    <row r="10" spans="1:8" x14ac:dyDescent="0.3">
      <c r="A10" s="12" t="s">
        <v>3</v>
      </c>
      <c r="E10" s="6">
        <v>0.58699999999999997</v>
      </c>
    </row>
    <row r="11" spans="1:8" x14ac:dyDescent="0.3">
      <c r="A11" s="12" t="s">
        <v>4</v>
      </c>
      <c r="E11" s="6">
        <f>E10*PI()</f>
        <v>1.8441148876572084</v>
      </c>
    </row>
    <row r="12" spans="1:8" x14ac:dyDescent="0.3">
      <c r="A12" s="12" t="s">
        <v>7</v>
      </c>
      <c r="F12" s="3">
        <f>D8*E11</f>
        <v>53.20718147016504</v>
      </c>
    </row>
    <row r="13" spans="1:8" x14ac:dyDescent="0.3">
      <c r="A13" s="12"/>
    </row>
    <row r="14" spans="1:8" x14ac:dyDescent="0.3">
      <c r="A14" s="12" t="s">
        <v>15</v>
      </c>
      <c r="B14" s="2"/>
      <c r="C14" s="4"/>
      <c r="D14" s="4"/>
      <c r="E14" s="7"/>
      <c r="F14" s="2"/>
      <c r="G14" s="4">
        <f>(F12*60*60)/1000</f>
        <v>191.54585329259413</v>
      </c>
      <c r="H14" s="4"/>
    </row>
    <row r="15" spans="1:8" x14ac:dyDescent="0.3">
      <c r="A15" s="12" t="s">
        <v>15</v>
      </c>
      <c r="B15" s="2"/>
      <c r="C15" s="4"/>
      <c r="D15" s="4"/>
      <c r="E15" s="7"/>
      <c r="F15" s="2"/>
      <c r="G15" s="4"/>
      <c r="H15" s="11">
        <f>G14*0.621371</f>
        <v>119.02103840627251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E0E50-6487-4661-9AC1-457BF948944A}">
  <dimension ref="A2:H15"/>
  <sheetViews>
    <sheetView workbookViewId="0">
      <selection activeCell="F22" sqref="F22"/>
    </sheetView>
  </sheetViews>
  <sheetFormatPr defaultRowHeight="14.4" x14ac:dyDescent="0.3"/>
  <cols>
    <col min="1" max="1" width="28.21875" style="13" customWidth="1"/>
    <col min="2" max="2" width="8.88671875" style="3"/>
    <col min="3" max="4" width="8.88671875" style="5"/>
    <col min="5" max="5" width="8.88671875" style="6"/>
    <col min="6" max="8" width="8.88671875" style="3"/>
  </cols>
  <sheetData>
    <row r="2" spans="1:8" s="1" customFormat="1" x14ac:dyDescent="0.3">
      <c r="A2" s="12"/>
      <c r="B2" s="2" t="s">
        <v>1</v>
      </c>
      <c r="C2" s="4" t="s">
        <v>0</v>
      </c>
      <c r="D2" s="4" t="s">
        <v>2</v>
      </c>
      <c r="E2" s="7" t="s">
        <v>5</v>
      </c>
      <c r="F2" s="2" t="s">
        <v>6</v>
      </c>
      <c r="G2" s="2" t="s">
        <v>8</v>
      </c>
      <c r="H2" s="2" t="s">
        <v>9</v>
      </c>
    </row>
    <row r="3" spans="1:8" s="1" customFormat="1" x14ac:dyDescent="0.3">
      <c r="A3" s="12"/>
      <c r="B3" s="2"/>
      <c r="C3" s="4"/>
      <c r="D3" s="4"/>
      <c r="E3" s="7"/>
      <c r="F3" s="2"/>
      <c r="G3" s="2"/>
      <c r="H3" s="2"/>
    </row>
    <row r="4" spans="1:8" x14ac:dyDescent="0.3">
      <c r="A4" s="12" t="s">
        <v>12</v>
      </c>
      <c r="C4" s="10">
        <v>12000</v>
      </c>
    </row>
    <row r="5" spans="1:8" x14ac:dyDescent="0.3">
      <c r="A5" s="12" t="s">
        <v>10</v>
      </c>
      <c r="B5" s="8">
        <v>2.1</v>
      </c>
    </row>
    <row r="6" spans="1:8" x14ac:dyDescent="0.3">
      <c r="A6" s="12" t="s">
        <v>13</v>
      </c>
      <c r="B6" s="8"/>
      <c r="C6" s="5">
        <f>C4/B5</f>
        <v>5714.2857142857138</v>
      </c>
    </row>
    <row r="7" spans="1:8" x14ac:dyDescent="0.3">
      <c r="A7" s="12" t="s">
        <v>11</v>
      </c>
      <c r="B7" s="9">
        <v>3.6360000000000001</v>
      </c>
    </row>
    <row r="8" spans="1:8" x14ac:dyDescent="0.3">
      <c r="A8" s="12" t="s">
        <v>14</v>
      </c>
      <c r="C8" s="5">
        <f>C6/B7</f>
        <v>1571.5857300015714</v>
      </c>
      <c r="D8" s="5">
        <f>C8/60</f>
        <v>26.193095500026189</v>
      </c>
    </row>
    <row r="9" spans="1:8" x14ac:dyDescent="0.3">
      <c r="A9" s="12"/>
    </row>
    <row r="10" spans="1:8" x14ac:dyDescent="0.3">
      <c r="A10" s="12" t="s">
        <v>3</v>
      </c>
      <c r="E10" s="6">
        <v>0.58699999999999997</v>
      </c>
    </row>
    <row r="11" spans="1:8" x14ac:dyDescent="0.3">
      <c r="A11" s="12" t="s">
        <v>4</v>
      </c>
      <c r="E11" s="6">
        <f>E10*PI()</f>
        <v>1.8441148876572084</v>
      </c>
    </row>
    <row r="12" spans="1:8" x14ac:dyDescent="0.3">
      <c r="A12" s="12" t="s">
        <v>7</v>
      </c>
      <c r="F12" s="3">
        <f>D8*E11</f>
        <v>48.303077365425324</v>
      </c>
    </row>
    <row r="13" spans="1:8" x14ac:dyDescent="0.3">
      <c r="A13" s="12"/>
    </row>
    <row r="14" spans="1:8" x14ac:dyDescent="0.3">
      <c r="A14" s="12" t="s">
        <v>15</v>
      </c>
      <c r="B14" s="2"/>
      <c r="C14" s="4"/>
      <c r="D14" s="4"/>
      <c r="E14" s="7"/>
      <c r="F14" s="2"/>
      <c r="G14" s="4">
        <f>(F12*60*60)/1000</f>
        <v>173.89107851553118</v>
      </c>
      <c r="H14" s="4"/>
    </row>
    <row r="15" spans="1:8" x14ac:dyDescent="0.3">
      <c r="A15" s="12" t="s">
        <v>15</v>
      </c>
      <c r="B15" s="2"/>
      <c r="C15" s="4"/>
      <c r="D15" s="4"/>
      <c r="E15" s="7"/>
      <c r="F15" s="2"/>
      <c r="G15" s="4"/>
      <c r="H15" s="11">
        <f>G14*0.621371</f>
        <v>108.05087334827412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A4BED-3979-4537-B5F8-C50F9D66DC91}">
  <dimension ref="B2:I15"/>
  <sheetViews>
    <sheetView workbookViewId="0">
      <selection activeCell="C10" sqref="C10"/>
    </sheetView>
  </sheetViews>
  <sheetFormatPr defaultRowHeight="14.4" x14ac:dyDescent="0.3"/>
  <cols>
    <col min="2" max="2" width="28.21875" customWidth="1"/>
    <col min="3" max="3" width="8.88671875" style="3"/>
    <col min="4" max="5" width="8.88671875" style="5"/>
    <col min="6" max="9" width="8.88671875" style="3"/>
  </cols>
  <sheetData>
    <row r="2" spans="2:9" s="1" customFormat="1" x14ac:dyDescent="0.3">
      <c r="C2" s="2" t="s">
        <v>1</v>
      </c>
      <c r="D2" s="4" t="s">
        <v>0</v>
      </c>
      <c r="E2" s="4" t="s">
        <v>2</v>
      </c>
      <c r="F2" s="2" t="s">
        <v>5</v>
      </c>
      <c r="G2" s="2" t="s">
        <v>6</v>
      </c>
      <c r="H2" s="2" t="s">
        <v>8</v>
      </c>
      <c r="I2" s="2" t="s">
        <v>9</v>
      </c>
    </row>
    <row r="3" spans="2:9" s="1" customFormat="1" x14ac:dyDescent="0.3">
      <c r="C3" s="2"/>
      <c r="D3" s="4"/>
      <c r="E3" s="4"/>
      <c r="F3" s="2"/>
      <c r="G3" s="2"/>
      <c r="H3" s="2"/>
      <c r="I3" s="2"/>
    </row>
    <row r="4" spans="2:9" x14ac:dyDescent="0.3">
      <c r="B4" s="1" t="s">
        <v>12</v>
      </c>
      <c r="D4" s="5">
        <v>18000</v>
      </c>
    </row>
    <row r="5" spans="2:9" x14ac:dyDescent="0.3">
      <c r="B5" s="1" t="s">
        <v>10</v>
      </c>
      <c r="C5" s="3">
        <v>9.34</v>
      </c>
    </row>
    <row r="6" spans="2:9" x14ac:dyDescent="0.3">
      <c r="B6" s="1" t="s">
        <v>13</v>
      </c>
      <c r="D6" s="5">
        <f>D4/C5</f>
        <v>1927.1948608137045</v>
      </c>
    </row>
    <row r="7" spans="2:9" x14ac:dyDescent="0.3">
      <c r="B7" s="1" t="s">
        <v>11</v>
      </c>
      <c r="C7" s="6">
        <v>1</v>
      </c>
    </row>
    <row r="8" spans="2:9" x14ac:dyDescent="0.3">
      <c r="B8" s="1" t="s">
        <v>14</v>
      </c>
      <c r="D8" s="5">
        <f>D6/C7</f>
        <v>1927.1948608137045</v>
      </c>
      <c r="E8" s="5">
        <f>D8/60</f>
        <v>32.119914346895072</v>
      </c>
    </row>
    <row r="9" spans="2:9" x14ac:dyDescent="0.3">
      <c r="B9" s="1"/>
    </row>
    <row r="10" spans="2:9" x14ac:dyDescent="0.3">
      <c r="B10" s="1" t="s">
        <v>3</v>
      </c>
      <c r="F10" s="3">
        <f>0.273*2</f>
        <v>0.54600000000000004</v>
      </c>
    </row>
    <row r="11" spans="2:9" x14ac:dyDescent="0.3">
      <c r="B11" s="1" t="s">
        <v>4</v>
      </c>
      <c r="F11" s="3">
        <f>F10*PI()</f>
        <v>1.7153095888600272</v>
      </c>
    </row>
    <row r="12" spans="2:9" x14ac:dyDescent="0.3">
      <c r="B12" s="1" t="s">
        <v>7</v>
      </c>
      <c r="G12" s="3">
        <f>E8*F11</f>
        <v>55.095597072591872</v>
      </c>
    </row>
    <row r="13" spans="2:9" x14ac:dyDescent="0.3">
      <c r="B13" s="1"/>
    </row>
    <row r="14" spans="2:9" x14ac:dyDescent="0.3">
      <c r="B14" s="1" t="s">
        <v>15</v>
      </c>
      <c r="C14" s="2"/>
      <c r="D14" s="4"/>
      <c r="E14" s="4"/>
      <c r="F14" s="2"/>
      <c r="G14" s="2"/>
      <c r="H14" s="4">
        <f>(G12*60*60)/1000</f>
        <v>198.34414946133072</v>
      </c>
      <c r="I14" s="4"/>
    </row>
    <row r="15" spans="2:9" x14ac:dyDescent="0.3">
      <c r="B15" s="1" t="s">
        <v>15</v>
      </c>
      <c r="C15" s="2"/>
      <c r="D15" s="4"/>
      <c r="E15" s="4"/>
      <c r="F15" s="2"/>
      <c r="G15" s="2"/>
      <c r="H15" s="4"/>
      <c r="I15" s="4">
        <f>H14*0.621371</f>
        <v>123.24530249493652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A915F-CE4C-4CC1-85CC-1FB4E8904D5B}">
  <dimension ref="B2:I15"/>
  <sheetViews>
    <sheetView workbookViewId="0">
      <selection activeCell="C8" sqref="C8"/>
    </sheetView>
  </sheetViews>
  <sheetFormatPr defaultRowHeight="14.4" x14ac:dyDescent="0.3"/>
  <cols>
    <col min="2" max="2" width="28.21875" customWidth="1"/>
    <col min="3" max="3" width="8.88671875" style="3"/>
    <col min="4" max="5" width="8.88671875" style="5"/>
    <col min="6" max="9" width="8.88671875" style="3"/>
  </cols>
  <sheetData>
    <row r="2" spans="2:9" s="1" customFormat="1" x14ac:dyDescent="0.3">
      <c r="C2" s="2" t="s">
        <v>1</v>
      </c>
      <c r="D2" s="4" t="s">
        <v>0</v>
      </c>
      <c r="E2" s="4" t="s">
        <v>2</v>
      </c>
      <c r="F2" s="2" t="s">
        <v>5</v>
      </c>
      <c r="G2" s="2" t="s">
        <v>6</v>
      </c>
      <c r="H2" s="2" t="s">
        <v>8</v>
      </c>
      <c r="I2" s="2" t="s">
        <v>9</v>
      </c>
    </row>
    <row r="3" spans="2:9" s="1" customFormat="1" x14ac:dyDescent="0.3">
      <c r="C3" s="2"/>
      <c r="D3" s="4"/>
      <c r="E3" s="4"/>
      <c r="F3" s="2"/>
      <c r="G3" s="2"/>
      <c r="H3" s="2"/>
      <c r="I3" s="2"/>
    </row>
    <row r="4" spans="2:9" x14ac:dyDescent="0.3">
      <c r="B4" s="1" t="s">
        <v>12</v>
      </c>
      <c r="D4" s="5">
        <v>8000</v>
      </c>
    </row>
    <row r="5" spans="2:9" x14ac:dyDescent="0.3">
      <c r="B5" s="1" t="s">
        <v>10</v>
      </c>
      <c r="C5" s="3">
        <v>1.6</v>
      </c>
    </row>
    <row r="6" spans="2:9" x14ac:dyDescent="0.3">
      <c r="B6" s="1" t="s">
        <v>13</v>
      </c>
      <c r="D6" s="5">
        <f>D4/C5</f>
        <v>5000</v>
      </c>
    </row>
    <row r="7" spans="2:9" x14ac:dyDescent="0.3">
      <c r="B7" s="1" t="s">
        <v>11</v>
      </c>
      <c r="C7" s="3">
        <v>3.6</v>
      </c>
    </row>
    <row r="8" spans="2:9" x14ac:dyDescent="0.3">
      <c r="B8" s="1" t="s">
        <v>14</v>
      </c>
      <c r="D8" s="5">
        <f>D6/C7</f>
        <v>1388.8888888888889</v>
      </c>
      <c r="E8" s="5">
        <f>D8/60</f>
        <v>23.148148148148149</v>
      </c>
    </row>
    <row r="9" spans="2:9" x14ac:dyDescent="0.3">
      <c r="B9" s="1"/>
    </row>
    <row r="10" spans="2:9" x14ac:dyDescent="0.3">
      <c r="B10" s="1" t="s">
        <v>3</v>
      </c>
      <c r="F10" s="3">
        <f>0.273*2</f>
        <v>0.54600000000000004</v>
      </c>
    </row>
    <row r="11" spans="2:9" x14ac:dyDescent="0.3">
      <c r="B11" s="1" t="s">
        <v>4</v>
      </c>
      <c r="F11" s="3">
        <f>F10*PI()</f>
        <v>1.7153095888600272</v>
      </c>
    </row>
    <row r="12" spans="2:9" x14ac:dyDescent="0.3">
      <c r="B12" s="1" t="s">
        <v>7</v>
      </c>
      <c r="G12" s="3">
        <f>E8*F11</f>
        <v>39.706240482871003</v>
      </c>
    </row>
    <row r="13" spans="2:9" x14ac:dyDescent="0.3">
      <c r="B13" s="1"/>
    </row>
    <row r="14" spans="2:9" x14ac:dyDescent="0.3">
      <c r="B14" s="1" t="s">
        <v>15</v>
      </c>
      <c r="C14" s="2"/>
      <c r="D14" s="4"/>
      <c r="E14" s="4"/>
      <c r="F14" s="2"/>
      <c r="G14" s="2"/>
      <c r="H14" s="4">
        <f>(G12*60*60)/1000</f>
        <v>142.94246573833561</v>
      </c>
      <c r="I14" s="4"/>
    </row>
    <row r="15" spans="2:9" x14ac:dyDescent="0.3">
      <c r="B15" s="1" t="s">
        <v>15</v>
      </c>
      <c r="C15" s="2"/>
      <c r="D15" s="4"/>
      <c r="E15" s="4"/>
      <c r="F15" s="2"/>
      <c r="G15" s="2"/>
      <c r="H15" s="4"/>
      <c r="I15" s="4">
        <f>H14*0.621371</f>
        <v>88.820302878295337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C75F7-4B05-4C2C-892F-4B37BD677E7E}">
  <dimension ref="B2:I15"/>
  <sheetViews>
    <sheetView workbookViewId="0">
      <selection activeCell="E4" sqref="E4"/>
    </sheetView>
  </sheetViews>
  <sheetFormatPr defaultRowHeight="14.4" x14ac:dyDescent="0.3"/>
  <cols>
    <col min="2" max="2" width="28.21875" customWidth="1"/>
    <col min="3" max="3" width="8.88671875" style="3"/>
    <col min="4" max="5" width="8.88671875" style="5"/>
    <col min="6" max="9" width="8.88671875" style="3"/>
  </cols>
  <sheetData>
    <row r="2" spans="2:9" s="1" customFormat="1" x14ac:dyDescent="0.3">
      <c r="C2" s="2" t="s">
        <v>1</v>
      </c>
      <c r="D2" s="4" t="s">
        <v>0</v>
      </c>
      <c r="E2" s="4" t="s">
        <v>2</v>
      </c>
      <c r="F2" s="2" t="s">
        <v>5</v>
      </c>
      <c r="G2" s="2" t="s">
        <v>6</v>
      </c>
      <c r="H2" s="2" t="s">
        <v>8</v>
      </c>
      <c r="I2" s="2" t="s">
        <v>9</v>
      </c>
    </row>
    <row r="3" spans="2:9" s="1" customFormat="1" x14ac:dyDescent="0.3">
      <c r="C3" s="2"/>
      <c r="D3" s="4"/>
      <c r="E3" s="4"/>
      <c r="F3" s="2"/>
      <c r="G3" s="2"/>
      <c r="H3" s="2"/>
      <c r="I3" s="2"/>
    </row>
    <row r="4" spans="2:9" x14ac:dyDescent="0.3">
      <c r="B4" s="1" t="s">
        <v>12</v>
      </c>
      <c r="D4" s="5">
        <v>4500</v>
      </c>
    </row>
    <row r="5" spans="2:9" x14ac:dyDescent="0.3">
      <c r="B5" s="1" t="s">
        <v>10</v>
      </c>
      <c r="C5" s="3">
        <v>1</v>
      </c>
    </row>
    <row r="6" spans="2:9" x14ac:dyDescent="0.3">
      <c r="B6" s="1" t="s">
        <v>13</v>
      </c>
      <c r="D6" s="5">
        <f>D4/C5</f>
        <v>4500</v>
      </c>
    </row>
    <row r="7" spans="2:9" x14ac:dyDescent="0.3">
      <c r="B7" s="1" t="s">
        <v>11</v>
      </c>
      <c r="C7" s="6">
        <v>3.6859999999999999</v>
      </c>
    </row>
    <row r="8" spans="2:9" x14ac:dyDescent="0.3">
      <c r="B8" s="1" t="s">
        <v>14</v>
      </c>
      <c r="D8" s="5">
        <f>D6/C7</f>
        <v>1220.8355941399891</v>
      </c>
      <c r="E8" s="5">
        <f>D8/60</f>
        <v>20.347259902333153</v>
      </c>
    </row>
    <row r="9" spans="2:9" x14ac:dyDescent="0.3">
      <c r="B9" s="1"/>
    </row>
    <row r="10" spans="2:9" x14ac:dyDescent="0.3">
      <c r="B10" s="1" t="s">
        <v>3</v>
      </c>
      <c r="F10" s="3">
        <f>0.273*2</f>
        <v>0.54600000000000004</v>
      </c>
    </row>
    <row r="11" spans="2:9" x14ac:dyDescent="0.3">
      <c r="B11" s="1" t="s">
        <v>4</v>
      </c>
      <c r="F11" s="3">
        <f>F10*PI()</f>
        <v>1.7153095888600272</v>
      </c>
    </row>
    <row r="12" spans="2:9" x14ac:dyDescent="0.3">
      <c r="B12" s="1" t="s">
        <v>7</v>
      </c>
      <c r="G12" s="3">
        <f>E8*F11</f>
        <v>34.9018500174992</v>
      </c>
    </row>
    <row r="13" spans="2:9" x14ac:dyDescent="0.3">
      <c r="B13" s="1"/>
    </row>
    <row r="14" spans="2:9" x14ac:dyDescent="0.3">
      <c r="B14" s="1" t="s">
        <v>15</v>
      </c>
      <c r="C14" s="2"/>
      <c r="D14" s="4"/>
      <c r="E14" s="4"/>
      <c r="F14" s="2"/>
      <c r="G14" s="2"/>
      <c r="H14" s="4">
        <f>(G12*60*60)/1000</f>
        <v>125.64666006299713</v>
      </c>
      <c r="I14" s="4"/>
    </row>
    <row r="15" spans="2:9" x14ac:dyDescent="0.3">
      <c r="B15" s="1" t="s">
        <v>15</v>
      </c>
      <c r="C15" s="2"/>
      <c r="D15" s="4"/>
      <c r="E15" s="4"/>
      <c r="F15" s="2"/>
      <c r="G15" s="2"/>
      <c r="H15" s="4"/>
      <c r="I15" s="4">
        <f>H14*0.621371</f>
        <v>78.07319081000459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Nissan Leaf ZE1 110kW</vt:lpstr>
      <vt:lpstr>Nissan Leaf ZE1 160kW</vt:lpstr>
      <vt:lpstr>Zonic 120 180</vt:lpstr>
      <vt:lpstr>Tesla SDU</vt:lpstr>
      <vt:lpstr>Hyper 9</vt:lpstr>
      <vt:lpstr>Emrax 348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Collingridge</dc:creator>
  <cp:lastModifiedBy>Rob Collingridge</cp:lastModifiedBy>
  <dcterms:created xsi:type="dcterms:W3CDTF">2023-01-23T13:41:18Z</dcterms:created>
  <dcterms:modified xsi:type="dcterms:W3CDTF">2023-10-28T14:39:18Z</dcterms:modified>
</cp:coreProperties>
</file>